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filterPrivacy="1" showInkAnnotation="0" autoCompressPictures="0"/>
  <bookViews>
    <workbookView xWindow="0" yWindow="0" windowWidth="28260" windowHeight="16760" tabRatio="500"/>
  </bookViews>
  <sheets>
    <sheet name="Budget" sheetId="1" r:id="rId1"/>
  </sheets>
  <definedNames>
    <definedName name="Excel_BuiltIn__FilterDatabase">#REF!</definedName>
    <definedName name="Excel_BuiltIn__FilterDatabase_1">#REF!</definedName>
    <definedName name="_xlnm.Print_Area" localSheetId="0">Budget!$A$2:$B$20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" l="1"/>
  <c r="D18" i="1"/>
  <c r="D25" i="1"/>
  <c r="E18" i="1"/>
  <c r="E25" i="1"/>
  <c r="F18" i="1"/>
  <c r="F25" i="1"/>
  <c r="G18" i="1"/>
  <c r="G25" i="1"/>
  <c r="H18" i="1"/>
  <c r="H25" i="1"/>
  <c r="I18" i="1"/>
  <c r="I25" i="1"/>
  <c r="J18" i="1"/>
  <c r="J25" i="1"/>
  <c r="K18" i="1"/>
  <c r="K25" i="1"/>
  <c r="L18" i="1"/>
  <c r="L25" i="1"/>
  <c r="M18" i="1"/>
  <c r="M25" i="1"/>
  <c r="N18" i="1"/>
  <c r="N25" i="1"/>
  <c r="O18" i="1"/>
  <c r="O25" i="1"/>
  <c r="P18" i="1"/>
  <c r="P25" i="1"/>
  <c r="Q18" i="1"/>
  <c r="Q25" i="1"/>
  <c r="R18" i="1"/>
  <c r="R25" i="1"/>
  <c r="S18" i="1"/>
  <c r="S25" i="1"/>
  <c r="T18" i="1"/>
  <c r="T25" i="1"/>
  <c r="U18" i="1"/>
  <c r="U25" i="1"/>
  <c r="V18" i="1"/>
  <c r="V25" i="1"/>
  <c r="W18" i="1"/>
  <c r="W25" i="1"/>
  <c r="X18" i="1"/>
  <c r="X25" i="1"/>
  <c r="Y18" i="1"/>
  <c r="Y25" i="1"/>
  <c r="Z18" i="1"/>
  <c r="Z25" i="1"/>
  <c r="AA18" i="1"/>
  <c r="AA25" i="1"/>
  <c r="AB18" i="1"/>
  <c r="AB25" i="1"/>
  <c r="AC18" i="1"/>
  <c r="AC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C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</calcChain>
</file>

<file path=xl/sharedStrings.xml><?xml version="1.0" encoding="utf-8"?>
<sst xmlns="http://schemas.openxmlformats.org/spreadsheetml/2006/main" count="150" uniqueCount="29">
  <si>
    <t>Actual</t>
  </si>
  <si>
    <t>Projected</t>
  </si>
  <si>
    <t>Co-Executive Directors</t>
  </si>
  <si>
    <t>Research Analysts</t>
  </si>
  <si>
    <t>Interns</t>
  </si>
  <si>
    <t>Conversation Notes Writers</t>
  </si>
  <si>
    <t>Office space</t>
  </si>
  <si>
    <t>Site visits</t>
  </si>
  <si>
    <t>Other travel</t>
  </si>
  <si>
    <t>Computer hardware</t>
  </si>
  <si>
    <t>-</t>
  </si>
  <si>
    <t>Misc admin</t>
  </si>
  <si>
    <t>Staff recruitment</t>
  </si>
  <si>
    <t>Staff moving expenses</t>
  </si>
  <si>
    <t>Bookkeeping</t>
  </si>
  <si>
    <t>Website</t>
  </si>
  <si>
    <t>Insurance</t>
  </si>
  <si>
    <t>Audit fee</t>
  </si>
  <si>
    <t>Total expenses</t>
  </si>
  <si>
    <t>12-month-forward expenses</t>
  </si>
  <si>
    <t>Reserves at end of month</t>
  </si>
  <si>
    <t>Conservative</t>
  </si>
  <si>
    <t>Revenues</t>
  </si>
  <si>
    <t>12-month-forward revenues</t>
  </si>
  <si>
    <t>Difference in 12-month-forward expenses and revenues</t>
  </si>
  <si>
    <t>Reserves less 12-month-forward expenses</t>
  </si>
  <si>
    <t>Worst reserve point in next 12 months</t>
  </si>
  <si>
    <t>Best guess w/ growth</t>
  </si>
  <si>
    <t>Revenue scenarios: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</si>
</sst>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/yyyy"/>
    <numFmt numFmtId="165" formatCode="&quot;$&quot;#,##0"/>
    <numFmt numFmtId="166" formatCode="\$#,##0_);[Red]&quot;($&quot;#,##0\)"/>
    <numFmt numFmtId="167" formatCode="&quot;$&quot;#,##0_);[Red]\(&quot;$&quot;#,##0\)"/>
    <numFmt numFmtId="168" formatCode="[$-409]mmm\-yy;@"/>
  </numFmts>
  <fonts count="7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color indexed="9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u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58"/>
      </patternFill>
    </fill>
  </fills>
  <borders count="3">
    <border>
      <left/>
      <right/>
      <top/>
      <bottom/>
      <diagonal/>
    </border>
    <border>
      <left style="double">
        <color indexed="8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2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0" fillId="3" borderId="0" xfId="0" applyFont="1" applyFill="1"/>
    <xf numFmtId="0" fontId="0" fillId="3" borderId="0" xfId="0" applyFont="1" applyFill="1" applyAlignment="1">
      <alignment wrapText="1"/>
    </xf>
    <xf numFmtId="165" fontId="0" fillId="3" borderId="0" xfId="0" applyNumberFormat="1" applyFont="1" applyFill="1" applyBorder="1"/>
    <xf numFmtId="0" fontId="0" fillId="0" borderId="0" xfId="0" applyFont="1"/>
    <xf numFmtId="165" fontId="0" fillId="4" borderId="0" xfId="0" applyNumberFormat="1" applyFont="1" applyFill="1" applyBorder="1"/>
    <xf numFmtId="0" fontId="0" fillId="5" borderId="0" xfId="0" applyFont="1" applyFill="1"/>
    <xf numFmtId="165" fontId="0" fillId="6" borderId="0" xfId="0" applyNumberFormat="1" applyFont="1" applyFill="1" applyBorder="1"/>
    <xf numFmtId="0" fontId="0" fillId="0" borderId="0" xfId="0" applyFill="1"/>
    <xf numFmtId="0" fontId="0" fillId="0" borderId="0" xfId="0" applyFont="1" applyAlignment="1">
      <alignment wrapText="1"/>
    </xf>
    <xf numFmtId="0" fontId="0" fillId="7" borderId="0" xfId="0" applyFont="1" applyFill="1"/>
    <xf numFmtId="0" fontId="0" fillId="7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0" fillId="8" borderId="0" xfId="0" applyFont="1" applyFill="1"/>
    <xf numFmtId="0" fontId="0" fillId="8" borderId="0" xfId="0" applyFont="1" applyFill="1" applyAlignment="1">
      <alignment wrapText="1"/>
    </xf>
    <xf numFmtId="165" fontId="0" fillId="9" borderId="0" xfId="0" applyNumberFormat="1" applyFont="1" applyFill="1" applyBorder="1"/>
    <xf numFmtId="0" fontId="0" fillId="8" borderId="0" xfId="0" applyFill="1"/>
    <xf numFmtId="165" fontId="0" fillId="7" borderId="0" xfId="0" applyNumberFormat="1" applyFont="1" applyFill="1" applyBorder="1"/>
    <xf numFmtId="0" fontId="0" fillId="6" borderId="0" xfId="0" applyFont="1" applyFill="1"/>
    <xf numFmtId="0" fontId="0" fillId="6" borderId="0" xfId="0" applyFont="1" applyFill="1" applyAlignment="1">
      <alignment wrapText="1"/>
    </xf>
    <xf numFmtId="165" fontId="2" fillId="2" borderId="0" xfId="0" applyNumberFormat="1" applyFont="1" applyFill="1"/>
    <xf numFmtId="165" fontId="2" fillId="2" borderId="1" xfId="0" applyNumberFormat="1" applyFont="1" applyFill="1" applyBorder="1"/>
    <xf numFmtId="165" fontId="0" fillId="0" borderId="0" xfId="0" applyNumberFormat="1"/>
    <xf numFmtId="166" fontId="2" fillId="2" borderId="1" xfId="0" applyNumberFormat="1" applyFont="1" applyFill="1" applyBorder="1"/>
    <xf numFmtId="166" fontId="0" fillId="0" borderId="0" xfId="0" applyNumberFormat="1"/>
    <xf numFmtId="0" fontId="0" fillId="10" borderId="0" xfId="0" applyFill="1"/>
    <xf numFmtId="167" fontId="0" fillId="10" borderId="0" xfId="0" applyNumberFormat="1" applyFill="1"/>
    <xf numFmtId="167" fontId="0" fillId="10" borderId="0" xfId="0" applyNumberFormat="1" applyFill="1" applyBorder="1"/>
    <xf numFmtId="167" fontId="0" fillId="10" borderId="0" xfId="0" applyNumberFormat="1" applyFont="1" applyFill="1"/>
    <xf numFmtId="10" fontId="0" fillId="10" borderId="0" xfId="0" applyNumberFormat="1" applyFill="1"/>
    <xf numFmtId="168" fontId="0" fillId="10" borderId="0" xfId="0" applyNumberFormat="1" applyFill="1"/>
    <xf numFmtId="167" fontId="0" fillId="10" borderId="2" xfId="0" applyNumberFormat="1" applyFill="1" applyBorder="1"/>
    <xf numFmtId="167" fontId="0" fillId="0" borderId="0" xfId="0" applyNumberFormat="1"/>
    <xf numFmtId="0" fontId="0" fillId="11" borderId="0" xfId="0" applyFill="1"/>
    <xf numFmtId="0" fontId="2" fillId="12" borderId="0" xfId="0" applyFont="1" applyFill="1"/>
    <xf numFmtId="166" fontId="2" fillId="12" borderId="0" xfId="0" applyNumberFormat="1" applyFont="1" applyFill="1" applyBorder="1"/>
    <xf numFmtId="0" fontId="6" fillId="12" borderId="0" xfId="0" applyFont="1" applyFill="1"/>
    <xf numFmtId="0" fontId="3" fillId="10" borderId="0" xfId="0" applyFont="1" applyFill="1" applyAlignment="1">
      <alignment horizontal="center" vertical="center" wrapText="1"/>
    </xf>
  </cellXfs>
  <cellStyles count="2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zoomScale="115" zoomScaleNormal="115" zoomScalePageLayoutView="115" workbookViewId="0">
      <pane xSplit="2" ySplit="2" topLeftCell="C3" activePane="bottomRight" state="frozen"/>
      <selection pane="topRight" activeCell="E1" sqref="E1"/>
      <selection pane="bottomLeft" activeCell="A2" sqref="A2"/>
      <selection pane="bottomRight" activeCell="D5" sqref="D5"/>
    </sheetView>
  </sheetViews>
  <sheetFormatPr baseColWidth="10" defaultColWidth="8.83203125" defaultRowHeight="12" x14ac:dyDescent="0"/>
  <cols>
    <col min="1" max="1" width="21.83203125" customWidth="1"/>
    <col min="2" max="2" width="43.83203125" customWidth="1"/>
    <col min="3" max="4" width="12.5" bestFit="1" customWidth="1"/>
    <col min="5" max="12" width="12.6640625" customWidth="1"/>
    <col min="13" max="21" width="12.83203125" customWidth="1"/>
    <col min="22" max="23" width="10.6640625" customWidth="1"/>
    <col min="24" max="29" width="10.5" customWidth="1"/>
  </cols>
  <sheetData>
    <row r="1" spans="1:29">
      <c r="C1" t="s">
        <v>0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1</v>
      </c>
      <c r="J1" t="s">
        <v>1</v>
      </c>
      <c r="K1" t="s">
        <v>1</v>
      </c>
      <c r="L1" t="s">
        <v>1</v>
      </c>
      <c r="M1" t="s">
        <v>1</v>
      </c>
      <c r="N1" t="s">
        <v>1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</row>
    <row r="2" spans="1:29">
      <c r="A2" s="1"/>
      <c r="B2" s="2"/>
      <c r="C2" s="2">
        <v>41913</v>
      </c>
      <c r="D2" s="2">
        <v>41944</v>
      </c>
      <c r="E2" s="2">
        <v>41974</v>
      </c>
      <c r="F2" s="2">
        <v>42005</v>
      </c>
      <c r="G2" s="2">
        <v>42036</v>
      </c>
      <c r="H2" s="2">
        <v>42064</v>
      </c>
      <c r="I2" s="2">
        <v>42095</v>
      </c>
      <c r="J2" s="2">
        <v>42125</v>
      </c>
      <c r="K2" s="2">
        <v>42156</v>
      </c>
      <c r="L2" s="2">
        <v>42186</v>
      </c>
      <c r="M2" s="2">
        <v>42217</v>
      </c>
      <c r="N2" s="2">
        <v>42248</v>
      </c>
      <c r="O2" s="2">
        <v>42278</v>
      </c>
      <c r="P2" s="2">
        <v>42309</v>
      </c>
      <c r="Q2" s="2">
        <v>42339</v>
      </c>
      <c r="R2" s="2">
        <v>42370</v>
      </c>
      <c r="S2" s="2">
        <v>42401</v>
      </c>
      <c r="T2" s="2">
        <v>42430</v>
      </c>
      <c r="U2" s="2">
        <v>42461</v>
      </c>
      <c r="V2" s="2">
        <v>42491</v>
      </c>
      <c r="W2" s="2">
        <v>42522</v>
      </c>
      <c r="X2" s="2">
        <v>42552</v>
      </c>
      <c r="Y2" s="2">
        <v>42583</v>
      </c>
      <c r="Z2" s="2">
        <v>42614</v>
      </c>
      <c r="AA2" s="2">
        <v>42644</v>
      </c>
      <c r="AB2" s="2">
        <v>42675</v>
      </c>
      <c r="AC2" s="2">
        <v>42705</v>
      </c>
    </row>
    <row r="3" spans="1:29" ht="25.5" customHeight="1">
      <c r="A3" s="3" t="s">
        <v>2</v>
      </c>
      <c r="B3" s="4"/>
      <c r="C3" s="5">
        <v>25696.656224420709</v>
      </c>
      <c r="D3" s="5">
        <v>24613.14333333333</v>
      </c>
      <c r="E3" s="5">
        <v>24613.14333333333</v>
      </c>
      <c r="F3" s="5">
        <v>24613.14333333333</v>
      </c>
      <c r="G3" s="5">
        <v>24613.14333333333</v>
      </c>
      <c r="H3" s="5">
        <v>24613.14333333333</v>
      </c>
      <c r="I3" s="5">
        <v>24613.14333333333</v>
      </c>
      <c r="J3" s="5">
        <v>24613.14333333333</v>
      </c>
      <c r="K3" s="5">
        <v>24613.14333333333</v>
      </c>
      <c r="L3" s="5">
        <v>27870.879999999997</v>
      </c>
      <c r="M3" s="5">
        <v>27870.879999999997</v>
      </c>
      <c r="N3" s="5">
        <v>27870.879999999997</v>
      </c>
      <c r="O3" s="5">
        <v>27870.879999999997</v>
      </c>
      <c r="P3" s="5">
        <v>27870.879999999997</v>
      </c>
      <c r="Q3" s="5">
        <v>27870.879999999997</v>
      </c>
      <c r="R3" s="5">
        <v>27870.879999999997</v>
      </c>
      <c r="S3" s="5">
        <v>27870.879999999997</v>
      </c>
      <c r="T3" s="5">
        <v>27870.879999999997</v>
      </c>
      <c r="U3" s="5">
        <v>27870.879999999997</v>
      </c>
      <c r="V3" s="5">
        <v>27870.879999999997</v>
      </c>
      <c r="W3" s="5">
        <v>27870.879999999997</v>
      </c>
      <c r="X3" s="5">
        <v>30478.000799999998</v>
      </c>
      <c r="Y3" s="5">
        <v>30478.000799999998</v>
      </c>
      <c r="Z3" s="5">
        <v>30478.000799999998</v>
      </c>
      <c r="AA3" s="5">
        <v>30478.000799999998</v>
      </c>
      <c r="AB3" s="5">
        <v>30478.000799999998</v>
      </c>
      <c r="AC3" s="5">
        <v>30478.000799999998</v>
      </c>
    </row>
    <row r="4" spans="1:29" ht="43.75" customHeight="1">
      <c r="A4" s="6" t="s">
        <v>3</v>
      </c>
      <c r="B4" s="6"/>
      <c r="C4" s="7">
        <v>77462.563333333324</v>
      </c>
      <c r="D4" s="7">
        <v>89662.535833333328</v>
      </c>
      <c r="E4" s="7">
        <v>89662.535833333328</v>
      </c>
      <c r="F4" s="7">
        <v>94849.660833333328</v>
      </c>
      <c r="G4" s="7">
        <v>94849.660833333328</v>
      </c>
      <c r="H4" s="7">
        <v>94849.660833333328</v>
      </c>
      <c r="I4" s="7">
        <v>94849.660833333328</v>
      </c>
      <c r="J4" s="7">
        <v>100036.78583333333</v>
      </c>
      <c r="K4" s="7">
        <v>100036.78583333333</v>
      </c>
      <c r="L4" s="7">
        <v>133138.92552083335</v>
      </c>
      <c r="M4" s="7">
        <v>133138.92552083335</v>
      </c>
      <c r="N4" s="7">
        <v>133138.92552083335</v>
      </c>
      <c r="O4" s="7">
        <v>139319.38905000003</v>
      </c>
      <c r="P4" s="7">
        <v>139319.38905000003</v>
      </c>
      <c r="Q4" s="7">
        <v>139319.38905000003</v>
      </c>
      <c r="R4" s="7">
        <v>139319.38905000003</v>
      </c>
      <c r="S4" s="7">
        <v>139319.38905000003</v>
      </c>
      <c r="T4" s="7">
        <v>139319.38905000003</v>
      </c>
      <c r="U4" s="7">
        <v>139319.38905000003</v>
      </c>
      <c r="V4" s="7">
        <v>145193.0606916667</v>
      </c>
      <c r="W4" s="7">
        <v>145193.0606916667</v>
      </c>
      <c r="X4" s="7">
        <v>190955.07376183337</v>
      </c>
      <c r="Y4" s="7">
        <v>190955.07376183337</v>
      </c>
      <c r="Z4" s="7">
        <v>190955.07376183337</v>
      </c>
      <c r="AA4" s="7">
        <v>197948.7439560417</v>
      </c>
      <c r="AB4" s="7">
        <v>197948.7439560417</v>
      </c>
      <c r="AC4" s="7">
        <v>197948.7439560417</v>
      </c>
    </row>
    <row r="5" spans="1:29" s="10" customFormat="1" ht="18" customHeight="1">
      <c r="A5" s="8" t="s">
        <v>4</v>
      </c>
      <c r="B5" s="8"/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32753.666666666664</v>
      </c>
      <c r="L5" s="9">
        <v>32753.666666666664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32753.666666666664</v>
      </c>
      <c r="X5" s="9">
        <v>36013.166666666679</v>
      </c>
      <c r="Y5" s="9">
        <v>0</v>
      </c>
      <c r="Z5" s="9">
        <v>0</v>
      </c>
      <c r="AA5" s="9">
        <v>0</v>
      </c>
      <c r="AB5" s="9">
        <v>0</v>
      </c>
      <c r="AC5" s="9">
        <v>0</v>
      </c>
    </row>
    <row r="6" spans="1:29" ht="18" customHeight="1">
      <c r="A6" s="6" t="s">
        <v>5</v>
      </c>
      <c r="B6" s="6"/>
      <c r="C6" s="7">
        <v>5851</v>
      </c>
      <c r="D6" s="7">
        <v>12480</v>
      </c>
      <c r="E6" s="7">
        <v>12480</v>
      </c>
      <c r="F6" s="7">
        <v>12480</v>
      </c>
      <c r="G6" s="7">
        <v>12480</v>
      </c>
      <c r="H6" s="7">
        <v>12480</v>
      </c>
      <c r="I6" s="7">
        <v>12480</v>
      </c>
      <c r="J6" s="7">
        <v>12480</v>
      </c>
      <c r="K6" s="7">
        <v>12480</v>
      </c>
      <c r="L6" s="7">
        <v>15600</v>
      </c>
      <c r="M6" s="7">
        <v>15600</v>
      </c>
      <c r="N6" s="7">
        <v>15600</v>
      </c>
      <c r="O6" s="7">
        <v>15600</v>
      </c>
      <c r="P6" s="7">
        <v>15600</v>
      </c>
      <c r="Q6" s="7">
        <v>15600</v>
      </c>
      <c r="R6" s="7">
        <v>15600</v>
      </c>
      <c r="S6" s="7">
        <v>15600</v>
      </c>
      <c r="T6" s="7">
        <v>15600</v>
      </c>
      <c r="U6" s="7">
        <v>15600</v>
      </c>
      <c r="V6" s="7">
        <v>15600</v>
      </c>
      <c r="W6" s="7">
        <v>15600</v>
      </c>
      <c r="X6" s="7">
        <v>15600</v>
      </c>
      <c r="Y6" s="7">
        <v>15600</v>
      </c>
      <c r="Z6" s="7">
        <v>15600</v>
      </c>
      <c r="AA6" s="7">
        <v>15600</v>
      </c>
      <c r="AB6" s="7">
        <v>15600</v>
      </c>
      <c r="AC6" s="7">
        <v>15600</v>
      </c>
    </row>
    <row r="7" spans="1:29" ht="14.25" customHeight="1">
      <c r="A7" s="3" t="s">
        <v>6</v>
      </c>
      <c r="B7" s="3"/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</row>
    <row r="8" spans="1:29" ht="14.25" customHeight="1">
      <c r="A8" s="6" t="s">
        <v>7</v>
      </c>
      <c r="B8" s="11"/>
      <c r="C8" s="7">
        <v>14991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20000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20000</v>
      </c>
      <c r="AA8" s="7">
        <v>0</v>
      </c>
      <c r="AB8" s="7">
        <v>0</v>
      </c>
      <c r="AC8" s="7">
        <v>0</v>
      </c>
    </row>
    <row r="9" spans="1:29" ht="14.25" customHeight="1">
      <c r="A9" s="3" t="s">
        <v>8</v>
      </c>
      <c r="B9" s="4"/>
      <c r="C9" s="5">
        <v>8690</v>
      </c>
      <c r="D9" s="5">
        <v>2083.3333333333335</v>
      </c>
      <c r="E9" s="5">
        <v>2083.3333333333335</v>
      </c>
      <c r="F9" s="5">
        <v>2083.3333333333335</v>
      </c>
      <c r="G9" s="5">
        <v>2083.3333333333335</v>
      </c>
      <c r="H9" s="5">
        <v>2083.3333333333335</v>
      </c>
      <c r="I9" s="5">
        <v>2083.3333333333335</v>
      </c>
      <c r="J9" s="5">
        <v>2083.3333333333335</v>
      </c>
      <c r="K9" s="5">
        <v>2083.3333333333335</v>
      </c>
      <c r="L9" s="5">
        <v>2083.3333333333335</v>
      </c>
      <c r="M9" s="5">
        <v>2083.3333333333335</v>
      </c>
      <c r="N9" s="5">
        <v>2083.3333333333335</v>
      </c>
      <c r="O9" s="5">
        <v>2083.3333333333335</v>
      </c>
      <c r="P9" s="5">
        <v>2083.3333333333335</v>
      </c>
      <c r="Q9" s="5">
        <v>2083.3333333333335</v>
      </c>
      <c r="R9" s="5">
        <v>2083.3333333333335</v>
      </c>
      <c r="S9" s="5">
        <v>2083.3333333333335</v>
      </c>
      <c r="T9" s="5">
        <v>2083.3333333333335</v>
      </c>
      <c r="U9" s="5">
        <v>2083.3333333333335</v>
      </c>
      <c r="V9" s="5">
        <v>2083.3333333333335</v>
      </c>
      <c r="W9" s="5">
        <v>2083.3333333333335</v>
      </c>
      <c r="X9" s="5">
        <v>2083.3333333333335</v>
      </c>
      <c r="Y9" s="5">
        <v>2083.3333333333335</v>
      </c>
      <c r="Z9" s="5">
        <v>2083.3333333333335</v>
      </c>
      <c r="AA9" s="5">
        <v>2083.3333333333335</v>
      </c>
      <c r="AB9" s="5">
        <v>2083.3333333333335</v>
      </c>
      <c r="AC9" s="5">
        <v>2083.3333333333335</v>
      </c>
    </row>
    <row r="10" spans="1:29" ht="14.25" customHeight="1">
      <c r="A10" s="12" t="s">
        <v>9</v>
      </c>
      <c r="B10" s="13"/>
      <c r="C10" s="7">
        <v>1000</v>
      </c>
      <c r="D10" s="7">
        <v>850</v>
      </c>
      <c r="E10" s="7">
        <v>850</v>
      </c>
      <c r="F10" s="7">
        <v>900</v>
      </c>
      <c r="G10" s="7">
        <v>900</v>
      </c>
      <c r="H10" s="7">
        <v>900</v>
      </c>
      <c r="I10" s="7">
        <v>900</v>
      </c>
      <c r="J10" s="7">
        <v>950</v>
      </c>
      <c r="K10" s="7">
        <v>950</v>
      </c>
      <c r="L10" s="7">
        <v>1100</v>
      </c>
      <c r="M10" s="7">
        <v>1100</v>
      </c>
      <c r="N10" s="7">
        <v>1100</v>
      </c>
      <c r="O10" s="7">
        <v>1150</v>
      </c>
      <c r="P10" s="7">
        <v>1150</v>
      </c>
      <c r="Q10" s="7">
        <v>1150</v>
      </c>
      <c r="R10" s="7">
        <v>1150</v>
      </c>
      <c r="S10" s="7">
        <v>1150</v>
      </c>
      <c r="T10" s="7">
        <v>1150</v>
      </c>
      <c r="U10" s="7">
        <v>1150</v>
      </c>
      <c r="V10" s="7">
        <v>1200</v>
      </c>
      <c r="W10" s="7">
        <v>1200</v>
      </c>
      <c r="X10" s="7">
        <v>1450</v>
      </c>
      <c r="Y10" s="7">
        <v>1450</v>
      </c>
      <c r="Z10" s="7">
        <v>1450</v>
      </c>
      <c r="AA10" s="7">
        <v>1500</v>
      </c>
      <c r="AB10" s="7">
        <v>1500</v>
      </c>
      <c r="AC10" s="7">
        <v>1500</v>
      </c>
    </row>
    <row r="11" spans="1:29" ht="14.25" customHeight="1">
      <c r="A11" s="8" t="s">
        <v>11</v>
      </c>
      <c r="B11" s="14"/>
      <c r="C11" s="9">
        <v>5233</v>
      </c>
      <c r="D11" s="9">
        <v>4166.666666666667</v>
      </c>
      <c r="E11" s="9">
        <v>4166.666666666667</v>
      </c>
      <c r="F11" s="9">
        <v>4166.666666666667</v>
      </c>
      <c r="G11" s="9">
        <v>4166.666666666667</v>
      </c>
      <c r="H11" s="9">
        <v>4166.666666666667</v>
      </c>
      <c r="I11" s="9">
        <v>4166.666666666667</v>
      </c>
      <c r="J11" s="9">
        <v>4166.666666666667</v>
      </c>
      <c r="K11" s="9">
        <v>4166.666666666667</v>
      </c>
      <c r="L11" s="9">
        <v>4166.666666666667</v>
      </c>
      <c r="M11" s="9">
        <v>4166.666666666667</v>
      </c>
      <c r="N11" s="9">
        <v>4166.666666666667</v>
      </c>
      <c r="O11" s="9">
        <v>4166.666666666667</v>
      </c>
      <c r="P11" s="9">
        <v>4166.666666666667</v>
      </c>
      <c r="Q11" s="9">
        <v>4166.666666666667</v>
      </c>
      <c r="R11" s="9">
        <v>4166.666666666667</v>
      </c>
      <c r="S11" s="9">
        <v>4166.666666666667</v>
      </c>
      <c r="T11" s="9">
        <v>4166.666666666667</v>
      </c>
      <c r="U11" s="9">
        <v>4166.666666666667</v>
      </c>
      <c r="V11" s="9">
        <v>4166.666666666667</v>
      </c>
      <c r="W11" s="9">
        <v>4166.666666666667</v>
      </c>
      <c r="X11" s="9">
        <v>4166.666666666667</v>
      </c>
      <c r="Y11" s="9">
        <v>4166.666666666667</v>
      </c>
      <c r="Z11" s="9">
        <v>4166.666666666667</v>
      </c>
      <c r="AA11" s="9">
        <v>4166.666666666667</v>
      </c>
      <c r="AB11" s="9">
        <v>4166.666666666667</v>
      </c>
      <c r="AC11" s="9">
        <v>4166.666666666667</v>
      </c>
    </row>
    <row r="12" spans="1:29" s="18" customFormat="1" ht="14.25" customHeight="1">
      <c r="A12" s="15" t="s">
        <v>12</v>
      </c>
      <c r="B12" s="16"/>
      <c r="C12" s="17">
        <v>493</v>
      </c>
      <c r="D12" s="17">
        <v>1250</v>
      </c>
      <c r="E12" s="17">
        <v>1250</v>
      </c>
      <c r="F12" s="17">
        <v>1250</v>
      </c>
      <c r="G12" s="17">
        <v>1250</v>
      </c>
      <c r="H12" s="17">
        <v>1250</v>
      </c>
      <c r="I12" s="17">
        <v>1250</v>
      </c>
      <c r="J12" s="17">
        <v>1250</v>
      </c>
      <c r="K12" s="17">
        <v>1250</v>
      </c>
      <c r="L12" s="17">
        <v>1250</v>
      </c>
      <c r="M12" s="17">
        <v>1250</v>
      </c>
      <c r="N12" s="17">
        <v>1250</v>
      </c>
      <c r="O12" s="17">
        <v>1250</v>
      </c>
      <c r="P12" s="17">
        <v>1250</v>
      </c>
      <c r="Q12" s="17">
        <v>1250</v>
      </c>
      <c r="R12" s="17">
        <v>1250</v>
      </c>
      <c r="S12" s="17">
        <v>1250</v>
      </c>
      <c r="T12" s="17">
        <v>1250</v>
      </c>
      <c r="U12" s="17">
        <v>1250</v>
      </c>
      <c r="V12" s="17">
        <v>1250</v>
      </c>
      <c r="W12" s="17">
        <v>1250</v>
      </c>
      <c r="X12" s="17">
        <v>1250</v>
      </c>
      <c r="Y12" s="17">
        <v>1250</v>
      </c>
      <c r="Z12" s="17">
        <v>1250</v>
      </c>
      <c r="AA12" s="17">
        <v>1250</v>
      </c>
      <c r="AB12" s="17">
        <v>1250</v>
      </c>
      <c r="AC12" s="17">
        <v>1250</v>
      </c>
    </row>
    <row r="13" spans="1:29" ht="27" customHeight="1">
      <c r="A13" s="8" t="s">
        <v>13</v>
      </c>
      <c r="B13" s="14"/>
      <c r="C13" s="9">
        <v>6568</v>
      </c>
      <c r="D13" s="9">
        <v>2000</v>
      </c>
      <c r="E13" s="9">
        <v>2000</v>
      </c>
      <c r="F13" s="9">
        <v>0</v>
      </c>
      <c r="G13" s="9">
        <v>0</v>
      </c>
      <c r="H13" s="9">
        <v>0</v>
      </c>
      <c r="I13" s="9">
        <v>0</v>
      </c>
      <c r="J13" s="9">
        <v>2000</v>
      </c>
      <c r="K13" s="9">
        <v>0</v>
      </c>
      <c r="L13" s="9">
        <v>8000</v>
      </c>
      <c r="M13" s="9">
        <v>0</v>
      </c>
      <c r="N13" s="9">
        <v>0</v>
      </c>
      <c r="O13" s="9">
        <v>2000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2000</v>
      </c>
      <c r="W13" s="9">
        <v>0</v>
      </c>
      <c r="X13" s="9">
        <v>10000</v>
      </c>
      <c r="Y13" s="9">
        <v>0</v>
      </c>
      <c r="Z13" s="9">
        <v>0</v>
      </c>
      <c r="AA13" s="9">
        <v>2000</v>
      </c>
      <c r="AB13" s="9">
        <v>0</v>
      </c>
      <c r="AC13" s="9">
        <v>0</v>
      </c>
    </row>
    <row r="14" spans="1:29" ht="38" customHeight="1">
      <c r="A14" s="12" t="s">
        <v>14</v>
      </c>
      <c r="B14" s="13"/>
      <c r="C14" s="19">
        <v>2150</v>
      </c>
      <c r="D14" s="19">
        <v>2150</v>
      </c>
      <c r="E14" s="19">
        <v>2150</v>
      </c>
      <c r="F14" s="19">
        <v>2150</v>
      </c>
      <c r="G14" s="19">
        <v>2300</v>
      </c>
      <c r="H14" s="19">
        <v>2300</v>
      </c>
      <c r="I14" s="19">
        <v>2300</v>
      </c>
      <c r="J14" s="19">
        <v>2300</v>
      </c>
      <c r="K14" s="19">
        <v>2300</v>
      </c>
      <c r="L14" s="19">
        <v>2300</v>
      </c>
      <c r="M14" s="19">
        <v>2301</v>
      </c>
      <c r="N14" s="19">
        <v>2302</v>
      </c>
      <c r="O14" s="19">
        <v>2303</v>
      </c>
      <c r="P14" s="19">
        <v>2304</v>
      </c>
      <c r="Q14" s="19">
        <v>2305</v>
      </c>
      <c r="R14" s="19">
        <v>2305</v>
      </c>
      <c r="S14" s="19">
        <v>2305</v>
      </c>
      <c r="T14" s="19">
        <v>2305</v>
      </c>
      <c r="U14" s="19">
        <v>2305</v>
      </c>
      <c r="V14" s="19">
        <v>2306</v>
      </c>
      <c r="W14" s="19">
        <v>2307</v>
      </c>
      <c r="X14" s="19">
        <v>2308</v>
      </c>
      <c r="Y14" s="19">
        <v>2309</v>
      </c>
      <c r="Z14" s="19">
        <v>2310</v>
      </c>
      <c r="AA14" s="19">
        <v>2311</v>
      </c>
      <c r="AB14" s="19">
        <v>2312</v>
      </c>
      <c r="AC14" s="19">
        <v>2313</v>
      </c>
    </row>
    <row r="15" spans="1:29" ht="36" customHeight="1">
      <c r="A15" s="8" t="s">
        <v>15</v>
      </c>
      <c r="B15" s="14"/>
      <c r="C15" s="9">
        <v>1810</v>
      </c>
      <c r="D15" s="9">
        <v>2916.6666666666665</v>
      </c>
      <c r="E15" s="9">
        <v>2916.6666666666665</v>
      </c>
      <c r="F15" s="9">
        <v>31042</v>
      </c>
      <c r="G15" s="9">
        <v>31042</v>
      </c>
      <c r="H15" s="9">
        <v>31042</v>
      </c>
      <c r="I15" s="9">
        <v>31042</v>
      </c>
      <c r="J15" s="9">
        <v>31042</v>
      </c>
      <c r="K15" s="9">
        <v>31042</v>
      </c>
      <c r="L15" s="9">
        <v>2916.6666666666665</v>
      </c>
      <c r="M15" s="9">
        <v>2916.6666666666665</v>
      </c>
      <c r="N15" s="9">
        <v>2916.6666666666665</v>
      </c>
      <c r="O15" s="9">
        <v>2916.6666666666665</v>
      </c>
      <c r="P15" s="9">
        <v>2916.6666666666665</v>
      </c>
      <c r="Q15" s="9">
        <v>2916.6666666666665</v>
      </c>
      <c r="R15" s="9">
        <v>2916.6666666666665</v>
      </c>
      <c r="S15" s="9">
        <v>2916.6666666666665</v>
      </c>
      <c r="T15" s="9">
        <v>2916.6666666666665</v>
      </c>
      <c r="U15" s="9">
        <v>2916.6666666666665</v>
      </c>
      <c r="V15" s="9">
        <v>2916.6666666666665</v>
      </c>
      <c r="W15" s="9">
        <v>2916.6666666666665</v>
      </c>
      <c r="X15" s="9">
        <v>2916.6666666666665</v>
      </c>
      <c r="Y15" s="9">
        <v>2916.6666666666665</v>
      </c>
      <c r="Z15" s="9">
        <v>2916.6666666666665</v>
      </c>
      <c r="AA15" s="9">
        <v>2916.6666666666665</v>
      </c>
      <c r="AB15" s="9">
        <v>2916.6666666666665</v>
      </c>
      <c r="AC15" s="9">
        <v>2916.6666666666665</v>
      </c>
    </row>
    <row r="16" spans="1:29" ht="24" customHeight="1">
      <c r="A16" s="12" t="s">
        <v>16</v>
      </c>
      <c r="B16" s="13"/>
      <c r="C16" s="19">
        <v>3197</v>
      </c>
      <c r="D16" s="19">
        <v>1248.1428571428571</v>
      </c>
      <c r="E16" s="19">
        <v>1248.1428571428571</v>
      </c>
      <c r="F16" s="19">
        <v>1083.3333333333333</v>
      </c>
      <c r="G16" s="19">
        <v>1083.3333333333333</v>
      </c>
      <c r="H16" s="19">
        <v>1083.3333333333333</v>
      </c>
      <c r="I16" s="19">
        <v>1083.3333333333333</v>
      </c>
      <c r="J16" s="19">
        <v>1083.3333333333333</v>
      </c>
      <c r="K16" s="19">
        <v>1083.3333333333333</v>
      </c>
      <c r="L16" s="19">
        <v>1083.3333333333333</v>
      </c>
      <c r="M16" s="19">
        <v>1083.3333333333333</v>
      </c>
      <c r="N16" s="19">
        <v>1083.3333333333333</v>
      </c>
      <c r="O16" s="19">
        <v>1083.3333333333333</v>
      </c>
      <c r="P16" s="19">
        <v>1083.3333333333333</v>
      </c>
      <c r="Q16" s="19">
        <v>1083.3333333333333</v>
      </c>
      <c r="R16" s="19">
        <v>1083.3333333333333</v>
      </c>
      <c r="S16" s="19">
        <v>1083.3333333333333</v>
      </c>
      <c r="T16" s="19">
        <v>1083.3333333333333</v>
      </c>
      <c r="U16" s="19">
        <v>1083.3333333333333</v>
      </c>
      <c r="V16" s="19">
        <v>1083.3333333333333</v>
      </c>
      <c r="W16" s="19">
        <v>1083.3333333333333</v>
      </c>
      <c r="X16" s="19">
        <v>1083.3333333333333</v>
      </c>
      <c r="Y16" s="19">
        <v>1083.3333333333333</v>
      </c>
      <c r="Z16" s="19">
        <v>1083.3333333333333</v>
      </c>
      <c r="AA16" s="19">
        <v>1083.3333333333333</v>
      </c>
      <c r="AB16" s="19">
        <v>1083.3333333333333</v>
      </c>
      <c r="AC16" s="19">
        <v>1083.3333333333333</v>
      </c>
    </row>
    <row r="17" spans="1:29" ht="14.25" customHeight="1">
      <c r="A17" s="20" t="s">
        <v>17</v>
      </c>
      <c r="B17" s="21"/>
      <c r="C17" s="9">
        <v>0</v>
      </c>
      <c r="D17" s="9">
        <v>0</v>
      </c>
      <c r="E17" s="9">
        <v>0</v>
      </c>
      <c r="F17" s="9">
        <v>0</v>
      </c>
      <c r="G17" s="9">
        <v>8000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8000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</row>
    <row r="18" spans="1:29" s="24" customFormat="1">
      <c r="A18" s="22" t="s">
        <v>18</v>
      </c>
      <c r="B18" s="22"/>
      <c r="C18" s="23">
        <f t="shared" ref="C18:AC18" si="0">SUM(C3:C17)</f>
        <v>153142.21955775403</v>
      </c>
      <c r="D18" s="23">
        <f t="shared" si="0"/>
        <v>143420.48869047617</v>
      </c>
      <c r="E18" s="23">
        <f t="shared" si="0"/>
        <v>143420.48869047617</v>
      </c>
      <c r="F18" s="23">
        <f t="shared" si="0"/>
        <v>174618.13749999998</v>
      </c>
      <c r="G18" s="23">
        <f t="shared" si="0"/>
        <v>182768.13749999998</v>
      </c>
      <c r="H18" s="23">
        <f t="shared" si="0"/>
        <v>174768.13749999998</v>
      </c>
      <c r="I18" s="23">
        <f t="shared" si="0"/>
        <v>174768.13749999998</v>
      </c>
      <c r="J18" s="23">
        <f t="shared" si="0"/>
        <v>182005.26249999998</v>
      </c>
      <c r="K18" s="23">
        <f t="shared" si="0"/>
        <v>212758.92916666667</v>
      </c>
      <c r="L18" s="23">
        <f t="shared" si="0"/>
        <v>232263.47218750001</v>
      </c>
      <c r="M18" s="23">
        <f t="shared" si="0"/>
        <v>191510.80552083335</v>
      </c>
      <c r="N18" s="23">
        <f t="shared" si="0"/>
        <v>211511.80552083335</v>
      </c>
      <c r="O18" s="23">
        <f t="shared" si="0"/>
        <v>199743.26905000003</v>
      </c>
      <c r="P18" s="23">
        <f t="shared" si="0"/>
        <v>197744.26905000003</v>
      </c>
      <c r="Q18" s="23">
        <f t="shared" si="0"/>
        <v>197745.26905000003</v>
      </c>
      <c r="R18" s="23">
        <f t="shared" si="0"/>
        <v>197745.26905000003</v>
      </c>
      <c r="S18" s="23">
        <f t="shared" si="0"/>
        <v>205745.26905000003</v>
      </c>
      <c r="T18" s="23">
        <f t="shared" si="0"/>
        <v>197745.26905000003</v>
      </c>
      <c r="U18" s="23">
        <f t="shared" si="0"/>
        <v>197745.26905000003</v>
      </c>
      <c r="V18" s="23">
        <f t="shared" si="0"/>
        <v>205669.94069166671</v>
      </c>
      <c r="W18" s="23">
        <f t="shared" si="0"/>
        <v>236424.60735833336</v>
      </c>
      <c r="X18" s="23">
        <f t="shared" si="0"/>
        <v>298304.24122850003</v>
      </c>
      <c r="Y18" s="23">
        <f t="shared" si="0"/>
        <v>252292.07456183337</v>
      </c>
      <c r="Z18" s="23">
        <f t="shared" si="0"/>
        <v>272293.0745618334</v>
      </c>
      <c r="AA18" s="23">
        <f t="shared" si="0"/>
        <v>261337.74475604171</v>
      </c>
      <c r="AB18" s="23">
        <f t="shared" si="0"/>
        <v>259338.74475604171</v>
      </c>
      <c r="AC18" s="23">
        <f t="shared" si="0"/>
        <v>259339.74475604171</v>
      </c>
    </row>
    <row r="19" spans="1:29" s="24" customFormat="1">
      <c r="A19" s="22" t="s">
        <v>19</v>
      </c>
      <c r="B19" s="22"/>
      <c r="C19" s="23">
        <f t="shared" ref="C19:P19" si="1">SUM(C18:N18)</f>
        <v>2176956.0218345397</v>
      </c>
      <c r="D19" s="23">
        <f t="shared" si="1"/>
        <v>2223557.0713267857</v>
      </c>
      <c r="E19" s="23">
        <f t="shared" si="1"/>
        <v>2277880.8516863096</v>
      </c>
      <c r="F19" s="23">
        <f>SUM(F18:Q18)</f>
        <v>2332205.6320458334</v>
      </c>
      <c r="G19" s="23">
        <f t="shared" si="1"/>
        <v>2355332.7635958339</v>
      </c>
      <c r="H19" s="23">
        <f t="shared" si="1"/>
        <v>2378309.8951458335</v>
      </c>
      <c r="I19" s="23">
        <f t="shared" si="1"/>
        <v>2401287.0266958335</v>
      </c>
      <c r="J19" s="23">
        <f t="shared" si="1"/>
        <v>2424264.1582458336</v>
      </c>
      <c r="K19" s="23">
        <f t="shared" si="1"/>
        <v>2447928.8364375001</v>
      </c>
      <c r="L19" s="23">
        <f t="shared" si="1"/>
        <v>2471594.5146291666</v>
      </c>
      <c r="M19" s="23">
        <f t="shared" si="1"/>
        <v>2537635.2836701665</v>
      </c>
      <c r="N19" s="23">
        <f t="shared" si="1"/>
        <v>2598416.5527111669</v>
      </c>
      <c r="O19" s="23">
        <f t="shared" si="1"/>
        <v>2659197.8217521673</v>
      </c>
      <c r="P19" s="23">
        <f t="shared" si="1"/>
        <v>2720792.2974582086</v>
      </c>
      <c r="Q19" s="23">
        <f>SUM(Q18:AB18)</f>
        <v>2782386.7731642504</v>
      </c>
      <c r="R19" s="23" t="s">
        <v>10</v>
      </c>
      <c r="S19" s="23" t="s">
        <v>10</v>
      </c>
      <c r="T19" s="23" t="s">
        <v>10</v>
      </c>
      <c r="U19" s="23" t="s">
        <v>10</v>
      </c>
      <c r="V19" s="23" t="s">
        <v>10</v>
      </c>
      <c r="W19" s="23" t="s">
        <v>10</v>
      </c>
      <c r="X19" s="23" t="s">
        <v>10</v>
      </c>
      <c r="Y19" s="23" t="s">
        <v>10</v>
      </c>
      <c r="Z19" s="23" t="s">
        <v>10</v>
      </c>
      <c r="AA19" s="23" t="s">
        <v>10</v>
      </c>
      <c r="AB19" s="23" t="s">
        <v>10</v>
      </c>
      <c r="AC19" s="23" t="s">
        <v>10</v>
      </c>
    </row>
    <row r="20" spans="1:29">
      <c r="A20" s="1" t="s">
        <v>20</v>
      </c>
      <c r="B20" s="1"/>
      <c r="C20" s="25">
        <v>1728791.52</v>
      </c>
      <c r="D20" s="25" t="s">
        <v>10</v>
      </c>
      <c r="E20" s="25" t="s">
        <v>10</v>
      </c>
      <c r="F20" s="25" t="s">
        <v>10</v>
      </c>
      <c r="G20" s="25" t="s">
        <v>10</v>
      </c>
      <c r="H20" s="25" t="s">
        <v>10</v>
      </c>
      <c r="I20" s="25" t="s">
        <v>10</v>
      </c>
      <c r="J20" s="25" t="s">
        <v>10</v>
      </c>
      <c r="K20" s="25" t="s">
        <v>10</v>
      </c>
      <c r="L20" s="25" t="s">
        <v>10</v>
      </c>
      <c r="M20" s="25" t="s">
        <v>10</v>
      </c>
      <c r="N20" s="25" t="s">
        <v>10</v>
      </c>
      <c r="O20" s="25" t="s">
        <v>10</v>
      </c>
      <c r="P20" s="25" t="s">
        <v>10</v>
      </c>
      <c r="Q20" s="25" t="s">
        <v>10</v>
      </c>
      <c r="R20" s="25" t="s">
        <v>10</v>
      </c>
      <c r="S20" s="25" t="s">
        <v>10</v>
      </c>
      <c r="T20" s="25" t="s">
        <v>10</v>
      </c>
      <c r="U20" s="25" t="s">
        <v>10</v>
      </c>
      <c r="V20" s="25" t="s">
        <v>10</v>
      </c>
      <c r="W20" s="25" t="s">
        <v>10</v>
      </c>
      <c r="X20" s="25" t="s">
        <v>10</v>
      </c>
      <c r="Y20" s="25" t="s">
        <v>10</v>
      </c>
      <c r="Z20" s="25" t="s">
        <v>10</v>
      </c>
      <c r="AA20" s="25" t="s">
        <v>10</v>
      </c>
      <c r="AB20" s="25" t="s">
        <v>10</v>
      </c>
      <c r="AC20" s="25" t="s">
        <v>10</v>
      </c>
    </row>
    <row r="21" spans="1:29" s="18" customFormat="1">
      <c r="A21" s="36"/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s="18" customFormat="1">
      <c r="A22" s="38" t="s">
        <v>28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s="27" customFormat="1" ht="12" customHeight="1">
      <c r="A24" s="39" t="s">
        <v>21</v>
      </c>
      <c r="B24" s="27" t="s">
        <v>22</v>
      </c>
      <c r="C24" s="28"/>
      <c r="D24" s="28">
        <v>13692.213333333339</v>
      </c>
      <c r="E24" s="28">
        <v>677624.27833333344</v>
      </c>
      <c r="F24" s="28">
        <v>65442.21333333334</v>
      </c>
      <c r="G24" s="28">
        <v>33340.113333333342</v>
      </c>
      <c r="H24" s="28">
        <v>370438.21867250005</v>
      </c>
      <c r="I24" s="28">
        <v>47442.21333333334</v>
      </c>
      <c r="J24" s="28">
        <v>13692.213333333339</v>
      </c>
      <c r="K24" s="28">
        <v>45192.21333333334</v>
      </c>
      <c r="L24" s="28">
        <v>57890.130000000005</v>
      </c>
      <c r="M24" s="28">
        <v>15140.130000000005</v>
      </c>
      <c r="N24" s="28">
        <v>195140.13</v>
      </c>
      <c r="O24" s="28">
        <v>102890.13</v>
      </c>
      <c r="P24" s="28">
        <v>15140.130000000005</v>
      </c>
      <c r="Q24" s="28">
        <v>647963.72000000009</v>
      </c>
      <c r="R24" s="28">
        <v>61140.130000000005</v>
      </c>
      <c r="S24" s="28">
        <v>32604.930000000004</v>
      </c>
      <c r="T24" s="28">
        <v>507153.91343638347</v>
      </c>
      <c r="U24" s="28">
        <v>45140.130000000005</v>
      </c>
      <c r="V24" s="28">
        <v>15140.130000000005</v>
      </c>
      <c r="W24" s="28">
        <v>43140.130000000005</v>
      </c>
      <c r="X24" s="28">
        <v>54097.942500000005</v>
      </c>
      <c r="Y24" s="28">
        <v>16097.942500000008</v>
      </c>
      <c r="Z24" s="28">
        <v>176097.9425</v>
      </c>
      <c r="AA24" s="28">
        <v>94097.942500000005</v>
      </c>
      <c r="AB24" s="28">
        <v>16097.942500000008</v>
      </c>
      <c r="AC24" s="28">
        <v>586704.58250000002</v>
      </c>
    </row>
    <row r="25" spans="1:29" s="27" customFormat="1">
      <c r="A25" s="39"/>
      <c r="B25" s="27" t="s">
        <v>20</v>
      </c>
      <c r="C25" s="28">
        <f>C20</f>
        <v>1728791.52</v>
      </c>
      <c r="D25" s="28">
        <f t="shared" ref="D25:AC25" si="2">C25+D24-D$18</f>
        <v>1599063.2446428572</v>
      </c>
      <c r="E25" s="29">
        <f t="shared" si="2"/>
        <v>2133267.0342857148</v>
      </c>
      <c r="F25" s="28">
        <f t="shared" si="2"/>
        <v>2024091.1101190483</v>
      </c>
      <c r="G25" s="30">
        <f t="shared" si="2"/>
        <v>1874663.0859523816</v>
      </c>
      <c r="H25" s="28">
        <f t="shared" si="2"/>
        <v>2070333.1671248816</v>
      </c>
      <c r="I25" s="28">
        <f t="shared" si="2"/>
        <v>1943007.2429582148</v>
      </c>
      <c r="J25" s="28">
        <f t="shared" si="2"/>
        <v>1774694.1937915483</v>
      </c>
      <c r="K25" s="28">
        <f t="shared" si="2"/>
        <v>1607127.4779582149</v>
      </c>
      <c r="L25" s="28">
        <f t="shared" si="2"/>
        <v>1432754.1357707148</v>
      </c>
      <c r="M25" s="28">
        <f t="shared" si="2"/>
        <v>1256383.4602498813</v>
      </c>
      <c r="N25" s="28">
        <f t="shared" si="2"/>
        <v>1240011.7847290477</v>
      </c>
      <c r="O25" s="28">
        <f t="shared" si="2"/>
        <v>1143158.6456790476</v>
      </c>
      <c r="P25" s="28">
        <f t="shared" si="2"/>
        <v>960554.50662904768</v>
      </c>
      <c r="Q25" s="28">
        <f t="shared" si="2"/>
        <v>1410772.9575790477</v>
      </c>
      <c r="R25" s="28">
        <f t="shared" si="2"/>
        <v>1274167.8185290478</v>
      </c>
      <c r="S25" s="28">
        <f t="shared" si="2"/>
        <v>1101027.4794790477</v>
      </c>
      <c r="T25" s="28">
        <f t="shared" si="2"/>
        <v>1410436.1238654312</v>
      </c>
      <c r="U25" s="28">
        <f t="shared" si="2"/>
        <v>1257830.9848154311</v>
      </c>
      <c r="V25" s="28">
        <f t="shared" si="2"/>
        <v>1067301.1741237645</v>
      </c>
      <c r="W25" s="28">
        <f t="shared" si="2"/>
        <v>874016.69676543097</v>
      </c>
      <c r="X25" s="28">
        <f t="shared" si="2"/>
        <v>629810.39803693094</v>
      </c>
      <c r="Y25" s="28">
        <f t="shared" si="2"/>
        <v>393616.26597509754</v>
      </c>
      <c r="Z25" s="28">
        <f t="shared" si="2"/>
        <v>297421.13391326414</v>
      </c>
      <c r="AA25" s="28">
        <f t="shared" si="2"/>
        <v>130181.33165722244</v>
      </c>
      <c r="AB25" s="28">
        <f t="shared" si="2"/>
        <v>-113059.47059881926</v>
      </c>
      <c r="AC25" s="28">
        <f t="shared" si="2"/>
        <v>214305.36714513905</v>
      </c>
    </row>
    <row r="26" spans="1:29" s="27" customFormat="1">
      <c r="A26" s="39"/>
      <c r="B26" s="27" t="s">
        <v>19</v>
      </c>
      <c r="C26" s="31"/>
      <c r="D26" s="28">
        <f t="shared" ref="D26:R26" si="3">SUM(D$18:O$18)</f>
        <v>2223557.0713267857</v>
      </c>
      <c r="E26" s="29">
        <f t="shared" si="3"/>
        <v>2277880.8516863096</v>
      </c>
      <c r="F26" s="28">
        <f t="shared" si="3"/>
        <v>2332205.6320458334</v>
      </c>
      <c r="G26" s="28">
        <f t="shared" si="3"/>
        <v>2355332.7635958339</v>
      </c>
      <c r="H26" s="28">
        <f t="shared" si="3"/>
        <v>2378309.8951458335</v>
      </c>
      <c r="I26" s="28">
        <f t="shared" si="3"/>
        <v>2401287.0266958335</v>
      </c>
      <c r="J26" s="28">
        <f t="shared" si="3"/>
        <v>2424264.1582458336</v>
      </c>
      <c r="K26" s="28">
        <f t="shared" si="3"/>
        <v>2447928.8364375001</v>
      </c>
      <c r="L26" s="28">
        <f t="shared" si="3"/>
        <v>2471594.5146291666</v>
      </c>
      <c r="M26" s="28">
        <f t="shared" si="3"/>
        <v>2537635.2836701665</v>
      </c>
      <c r="N26" s="28">
        <f t="shared" si="3"/>
        <v>2598416.5527111669</v>
      </c>
      <c r="O26" s="28">
        <f t="shared" si="3"/>
        <v>2659197.8217521673</v>
      </c>
      <c r="P26" s="28">
        <f t="shared" si="3"/>
        <v>2720792.2974582086</v>
      </c>
      <c r="Q26" s="28">
        <f t="shared" si="3"/>
        <v>2782386.7731642504</v>
      </c>
      <c r="R26" s="28">
        <f t="shared" si="3"/>
        <v>2843981.2488702917</v>
      </c>
      <c r="S26" s="28">
        <f>SUM(S$18:AC$18)</f>
        <v>2646235.9798202915</v>
      </c>
      <c r="T26" s="28">
        <f>SUM(T$18:AC$18)</f>
        <v>2440490.7107702922</v>
      </c>
      <c r="U26" s="28">
        <f>SUM(U$18:AC$18)</f>
        <v>2242745.441720292</v>
      </c>
      <c r="V26" s="28">
        <f>SUM(V$18:AC$18)</f>
        <v>2045000.1726702924</v>
      </c>
      <c r="W26" s="28">
        <f>SUM(W$18:AC$18)</f>
        <v>1839330.2319786255</v>
      </c>
      <c r="X26" s="28">
        <f>SUM(X$18:AC$18)</f>
        <v>1602905.6246202921</v>
      </c>
      <c r="Y26" s="28" t="s">
        <v>10</v>
      </c>
      <c r="Z26" s="28" t="s">
        <v>10</v>
      </c>
      <c r="AA26" s="28" t="s">
        <v>10</v>
      </c>
      <c r="AB26" s="28" t="s">
        <v>10</v>
      </c>
      <c r="AC26" s="28" t="s">
        <v>10</v>
      </c>
    </row>
    <row r="27" spans="1:29" s="27" customFormat="1">
      <c r="A27" s="39"/>
      <c r="B27" s="27" t="s">
        <v>23</v>
      </c>
      <c r="C27" s="28"/>
      <c r="D27" s="28">
        <f t="shared" ref="D27:R27" si="4">SUM(D24:O24)</f>
        <v>1637924.1970058335</v>
      </c>
      <c r="E27" s="28">
        <f t="shared" si="4"/>
        <v>1639372.1136725</v>
      </c>
      <c r="F27" s="28">
        <f t="shared" si="4"/>
        <v>1609711.5553391669</v>
      </c>
      <c r="G27" s="28">
        <f t="shared" si="4"/>
        <v>1605409.4720058334</v>
      </c>
      <c r="H27" s="28">
        <f t="shared" si="4"/>
        <v>1604674.2886725001</v>
      </c>
      <c r="I27" s="28">
        <f t="shared" si="4"/>
        <v>1741389.9834363835</v>
      </c>
      <c r="J27" s="28">
        <f t="shared" si="4"/>
        <v>1739087.9001030503</v>
      </c>
      <c r="K27" s="28">
        <f t="shared" si="4"/>
        <v>1740535.8167697168</v>
      </c>
      <c r="L27" s="28">
        <f t="shared" si="4"/>
        <v>1738483.7334363833</v>
      </c>
      <c r="M27" s="28">
        <f t="shared" si="4"/>
        <v>1734691.5459363833</v>
      </c>
      <c r="N27" s="28">
        <f t="shared" si="4"/>
        <v>1735649.3584363835</v>
      </c>
      <c r="O27" s="28">
        <f t="shared" si="4"/>
        <v>1716607.1709363833</v>
      </c>
      <c r="P27" s="28">
        <f t="shared" si="4"/>
        <v>1707814.9834363833</v>
      </c>
      <c r="Q27" s="28">
        <f t="shared" si="4"/>
        <v>1708772.7959363835</v>
      </c>
      <c r="R27" s="28">
        <f t="shared" si="4"/>
        <v>1647513.6584363836</v>
      </c>
      <c r="S27" s="28">
        <f>SUM(S24:AC24)</f>
        <v>1586373.5284363837</v>
      </c>
      <c r="T27" s="28">
        <f>SUM(T24:AC24)</f>
        <v>1553768.5984363835</v>
      </c>
      <c r="U27" s="28">
        <f>SUM(U24:AC24)</f>
        <v>1046614.6850000001</v>
      </c>
      <c r="V27" s="28">
        <f>SUM(V24:AC24)</f>
        <v>1001474.5550000001</v>
      </c>
      <c r="W27" s="28">
        <f>SUM(W24:AC24)</f>
        <v>986334.42500000005</v>
      </c>
      <c r="X27" s="28">
        <f>SUM(X24:AC24)</f>
        <v>943194.29500000004</v>
      </c>
      <c r="Y27" s="28" t="s">
        <v>10</v>
      </c>
      <c r="Z27" s="28" t="s">
        <v>10</v>
      </c>
      <c r="AA27" s="28" t="s">
        <v>10</v>
      </c>
      <c r="AB27" s="28" t="s">
        <v>10</v>
      </c>
      <c r="AC27" s="28" t="s">
        <v>10</v>
      </c>
    </row>
    <row r="28" spans="1:29" s="27" customFormat="1">
      <c r="A28" s="39"/>
      <c r="B28" s="27" t="s">
        <v>24</v>
      </c>
      <c r="C28" s="28"/>
      <c r="D28" s="28">
        <f t="shared" ref="D28:X28" si="5">D27-D26</f>
        <v>-585632.87432095222</v>
      </c>
      <c r="E28" s="28">
        <f t="shared" si="5"/>
        <v>-638508.73801380955</v>
      </c>
      <c r="F28" s="28">
        <f t="shared" si="5"/>
        <v>-722494.0767066665</v>
      </c>
      <c r="G28" s="28">
        <f t="shared" si="5"/>
        <v>-749923.2915900005</v>
      </c>
      <c r="H28" s="28">
        <f t="shared" si="5"/>
        <v>-773635.60647333344</v>
      </c>
      <c r="I28" s="28">
        <f t="shared" si="5"/>
        <v>-659897.04325945</v>
      </c>
      <c r="J28" s="28">
        <f t="shared" si="5"/>
        <v>-685176.25814278331</v>
      </c>
      <c r="K28" s="28">
        <f t="shared" si="5"/>
        <v>-707393.01966778329</v>
      </c>
      <c r="L28" s="28">
        <f t="shared" si="5"/>
        <v>-733110.78119278327</v>
      </c>
      <c r="M28" s="28">
        <f t="shared" si="5"/>
        <v>-802943.7377337832</v>
      </c>
      <c r="N28" s="28">
        <f t="shared" si="5"/>
        <v>-862767.19427478337</v>
      </c>
      <c r="O28" s="28">
        <f t="shared" si="5"/>
        <v>-942590.650815784</v>
      </c>
      <c r="P28" s="28">
        <f t="shared" si="5"/>
        <v>-1012977.3140218253</v>
      </c>
      <c r="Q28" s="28">
        <f t="shared" si="5"/>
        <v>-1073613.9772278669</v>
      </c>
      <c r="R28" s="28">
        <f t="shared" si="5"/>
        <v>-1196467.5904339082</v>
      </c>
      <c r="S28" s="28">
        <f t="shared" si="5"/>
        <v>-1059862.4513839078</v>
      </c>
      <c r="T28" s="28">
        <f t="shared" si="5"/>
        <v>-886722.11233390868</v>
      </c>
      <c r="U28" s="28">
        <f t="shared" si="5"/>
        <v>-1196130.7567202919</v>
      </c>
      <c r="V28" s="28">
        <f t="shared" si="5"/>
        <v>-1043525.6176702924</v>
      </c>
      <c r="W28" s="28">
        <f t="shared" si="5"/>
        <v>-852995.80697862548</v>
      </c>
      <c r="X28" s="28">
        <f t="shared" si="5"/>
        <v>-659711.32962029206</v>
      </c>
      <c r="Y28" s="28" t="s">
        <v>10</v>
      </c>
      <c r="Z28" s="28" t="s">
        <v>10</v>
      </c>
      <c r="AA28" s="28" t="s">
        <v>10</v>
      </c>
      <c r="AB28" s="28" t="s">
        <v>10</v>
      </c>
      <c r="AC28" s="28" t="s">
        <v>10</v>
      </c>
    </row>
    <row r="29" spans="1:29" s="27" customFormat="1">
      <c r="A29" s="39"/>
      <c r="B29" s="27" t="s">
        <v>25</v>
      </c>
      <c r="C29" s="28"/>
      <c r="D29" s="28">
        <f t="shared" ref="D29:R29" si="6">D25-SUM(D$18:O$18)</f>
        <v>-624493.82668392849</v>
      </c>
      <c r="E29" s="28">
        <f t="shared" si="6"/>
        <v>-144613.81740059471</v>
      </c>
      <c r="F29" s="28">
        <f t="shared" si="6"/>
        <v>-308114.52192678512</v>
      </c>
      <c r="G29" s="28">
        <f t="shared" si="6"/>
        <v>-480669.67764345231</v>
      </c>
      <c r="H29" s="28">
        <f t="shared" si="6"/>
        <v>-307976.72802095185</v>
      </c>
      <c r="I29" s="28">
        <f t="shared" si="6"/>
        <v>-458279.78373761871</v>
      </c>
      <c r="J29" s="28">
        <f t="shared" si="6"/>
        <v>-649569.96445428533</v>
      </c>
      <c r="K29" s="28">
        <f t="shared" si="6"/>
        <v>-840801.35847928515</v>
      </c>
      <c r="L29" s="28">
        <f t="shared" si="6"/>
        <v>-1038840.3788584517</v>
      </c>
      <c r="M29" s="28">
        <f t="shared" si="6"/>
        <v>-1281251.8234202852</v>
      </c>
      <c r="N29" s="28">
        <f t="shared" si="6"/>
        <v>-1358404.7679821192</v>
      </c>
      <c r="O29" s="28">
        <f t="shared" si="6"/>
        <v>-1516039.1760731197</v>
      </c>
      <c r="P29" s="28">
        <f t="shared" si="6"/>
        <v>-1760237.7908291609</v>
      </c>
      <c r="Q29" s="28">
        <f t="shared" si="6"/>
        <v>-1371613.8155852028</v>
      </c>
      <c r="R29" s="28">
        <f t="shared" si="6"/>
        <v>-1569813.430341244</v>
      </c>
      <c r="S29" s="28">
        <f>S25-SUM(S$18:AC$18)</f>
        <v>-1545208.5003412438</v>
      </c>
      <c r="T29" s="28">
        <f>T25-SUM(T$18:AC$18)</f>
        <v>-1030054.586904861</v>
      </c>
      <c r="U29" s="28">
        <f>U25-SUM(U$18:AC$18)</f>
        <v>-984914.45690486091</v>
      </c>
      <c r="V29" s="28">
        <f>V25-SUM(V$18:AC$18)</f>
        <v>-977698.99854652793</v>
      </c>
      <c r="W29" s="28">
        <f>W25-SUM(W$18:AC$18)</f>
        <v>-965313.53521319455</v>
      </c>
      <c r="X29" s="28">
        <f>X25-SUM(X$18:AC$18)</f>
        <v>-973095.22658336116</v>
      </c>
      <c r="Y29" s="28" t="s">
        <v>10</v>
      </c>
      <c r="Z29" s="28" t="s">
        <v>10</v>
      </c>
      <c r="AA29" s="28" t="s">
        <v>10</v>
      </c>
      <c r="AB29" s="28" t="s">
        <v>10</v>
      </c>
      <c r="AC29" s="28" t="s">
        <v>10</v>
      </c>
    </row>
    <row r="30" spans="1:29" s="27" customFormat="1">
      <c r="A30" s="39"/>
      <c r="B30" s="27" t="s">
        <v>26</v>
      </c>
      <c r="C30" s="32"/>
      <c r="D30" s="32">
        <f t="shared" ref="D30:R30" si="7">INDEX(D$2:O$2,MATCH(MIN(D29:O29),D29:O29,0))</f>
        <v>42278</v>
      </c>
      <c r="E30" s="32">
        <f t="shared" si="7"/>
        <v>42309</v>
      </c>
      <c r="F30" s="32">
        <f t="shared" si="7"/>
        <v>42309</v>
      </c>
      <c r="G30" s="32">
        <f t="shared" si="7"/>
        <v>42309</v>
      </c>
      <c r="H30" s="32">
        <f t="shared" si="7"/>
        <v>42309</v>
      </c>
      <c r="I30" s="32">
        <f t="shared" si="7"/>
        <v>42309</v>
      </c>
      <c r="J30" s="32">
        <f t="shared" si="7"/>
        <v>42309</v>
      </c>
      <c r="K30" s="32">
        <f t="shared" si="7"/>
        <v>42309</v>
      </c>
      <c r="L30" s="32">
        <f t="shared" si="7"/>
        <v>42309</v>
      </c>
      <c r="M30" s="32">
        <f t="shared" si="7"/>
        <v>42309</v>
      </c>
      <c r="N30" s="32">
        <f t="shared" si="7"/>
        <v>42309</v>
      </c>
      <c r="O30" s="32">
        <f t="shared" si="7"/>
        <v>42309</v>
      </c>
      <c r="P30" s="32">
        <f t="shared" si="7"/>
        <v>42309</v>
      </c>
      <c r="Q30" s="32">
        <f t="shared" si="7"/>
        <v>42370</v>
      </c>
      <c r="R30" s="32">
        <f t="shared" si="7"/>
        <v>42370</v>
      </c>
      <c r="S30" s="32">
        <f>INDEX(S$2:AC$2,MATCH(MIN(S29:AC29),S29:AC29,0))</f>
        <v>42401</v>
      </c>
      <c r="T30" s="32">
        <f>INDEX(T$2:AC$2,MATCH(MIN(T29:AC29),T29:AC29,0))</f>
        <v>42430</v>
      </c>
      <c r="U30" s="32">
        <f>INDEX(U$2:AC$2,MATCH(MIN(U29:AC29),U29:AC29,0))</f>
        <v>42461</v>
      </c>
      <c r="V30" s="32">
        <f>INDEX(V$2:AC$2,MATCH(MIN(V29:AC29),V29:AC29,0))</f>
        <v>42491</v>
      </c>
      <c r="W30" s="32">
        <f>INDEX(W$2:AC$2,MATCH(MIN(W29:AC29),W29:AC29,0))</f>
        <v>42552</v>
      </c>
      <c r="X30" s="32">
        <f>INDEX(X$2:AC$2,MATCH(MIN(X29:AC29),X29:AC29,0))</f>
        <v>42552</v>
      </c>
      <c r="Y30" s="32" t="s">
        <v>10</v>
      </c>
      <c r="Z30" s="32" t="s">
        <v>10</v>
      </c>
      <c r="AA30" s="32" t="s">
        <v>10</v>
      </c>
      <c r="AB30" s="32" t="s">
        <v>10</v>
      </c>
      <c r="AC30" s="32" t="s">
        <v>10</v>
      </c>
    </row>
    <row r="31" spans="1:29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</row>
    <row r="32" spans="1:29" s="27" customFormat="1">
      <c r="A32" s="39" t="s">
        <v>27</v>
      </c>
      <c r="B32" s="27" t="s">
        <v>22</v>
      </c>
      <c r="C32" s="28"/>
      <c r="D32" s="28">
        <v>40453.431111111124</v>
      </c>
      <c r="E32" s="28">
        <v>916867.01611111115</v>
      </c>
      <c r="F32" s="28">
        <v>91595.331111111111</v>
      </c>
      <c r="G32" s="28">
        <v>64014.881111111128</v>
      </c>
      <c r="H32" s="28">
        <v>405995.33645027783</v>
      </c>
      <c r="I32" s="28">
        <v>76882.831111111111</v>
      </c>
      <c r="J32" s="28">
        <v>39845.331111111118</v>
      </c>
      <c r="K32" s="28">
        <v>76437.831111111111</v>
      </c>
      <c r="L32" s="28">
        <v>86043.247777777782</v>
      </c>
      <c r="M32" s="28">
        <v>45282.047777777785</v>
      </c>
      <c r="N32" s="28">
        <v>232185.74777777778</v>
      </c>
      <c r="O32" s="28">
        <v>130543.24777777778</v>
      </c>
      <c r="P32" s="28">
        <v>42543.247777777782</v>
      </c>
      <c r="Q32" s="28">
        <v>871912.5577777779</v>
      </c>
      <c r="R32" s="28">
        <v>90830.210824504116</v>
      </c>
      <c r="S32" s="28">
        <v>64878.810824504108</v>
      </c>
      <c r="T32" s="28">
        <v>544365.49426088762</v>
      </c>
      <c r="U32" s="28">
        <v>78117.710824504116</v>
      </c>
      <c r="V32" s="28">
        <v>44830.210824504102</v>
      </c>
      <c r="W32" s="28">
        <v>75740.210824504116</v>
      </c>
      <c r="X32" s="28">
        <v>85788.023324504116</v>
      </c>
      <c r="Y32" s="28">
        <v>48581.623324504108</v>
      </c>
      <c r="Z32" s="28">
        <v>216298.02332450409</v>
      </c>
      <c r="AA32" s="28">
        <v>125288.02332450412</v>
      </c>
      <c r="AB32" s="28">
        <v>47038.023324504109</v>
      </c>
      <c r="AC32" s="28">
        <v>813815.0876983148</v>
      </c>
    </row>
    <row r="33" spans="1:29" s="27" customFormat="1">
      <c r="A33" s="39"/>
      <c r="B33" s="27" t="s">
        <v>20</v>
      </c>
      <c r="C33" s="28">
        <f>C20</f>
        <v>1728791.52</v>
      </c>
      <c r="D33" s="28">
        <f t="shared" ref="D33:AC33" si="8">C33+D32-D$18</f>
        <v>1625824.4624206349</v>
      </c>
      <c r="E33" s="28">
        <f t="shared" si="8"/>
        <v>2399270.9898412703</v>
      </c>
      <c r="F33" s="28">
        <f t="shared" si="8"/>
        <v>2316248.1834523813</v>
      </c>
      <c r="G33" s="30">
        <f t="shared" si="8"/>
        <v>2197494.9270634921</v>
      </c>
      <c r="H33" s="28">
        <f t="shared" si="8"/>
        <v>2428722.1260137698</v>
      </c>
      <c r="I33" s="28">
        <f t="shared" si="8"/>
        <v>2330836.8196248808</v>
      </c>
      <c r="J33" s="28">
        <f t="shared" si="8"/>
        <v>2188676.8882359918</v>
      </c>
      <c r="K33" s="28">
        <f t="shared" si="8"/>
        <v>2052355.7901804363</v>
      </c>
      <c r="L33" s="28">
        <f t="shared" si="8"/>
        <v>1906135.5657707141</v>
      </c>
      <c r="M33" s="28">
        <f t="shared" si="8"/>
        <v>1759906.8080276586</v>
      </c>
      <c r="N33" s="28">
        <f t="shared" si="8"/>
        <v>1780580.7502846029</v>
      </c>
      <c r="O33" s="28">
        <f t="shared" si="8"/>
        <v>1711380.7290123806</v>
      </c>
      <c r="P33" s="28">
        <f t="shared" si="8"/>
        <v>1556179.7077401583</v>
      </c>
      <c r="Q33" s="28">
        <f t="shared" si="8"/>
        <v>2230346.9964679359</v>
      </c>
      <c r="R33" s="28">
        <f t="shared" si="8"/>
        <v>2123431.9382424396</v>
      </c>
      <c r="S33" s="28">
        <f t="shared" si="8"/>
        <v>1982565.4800169438</v>
      </c>
      <c r="T33" s="28">
        <f t="shared" si="8"/>
        <v>2329185.7052278314</v>
      </c>
      <c r="U33" s="28">
        <f t="shared" si="8"/>
        <v>2209558.1470023352</v>
      </c>
      <c r="V33" s="28">
        <f t="shared" si="8"/>
        <v>2048718.4171351725</v>
      </c>
      <c r="W33" s="28">
        <f t="shared" si="8"/>
        <v>1888034.0206013431</v>
      </c>
      <c r="X33" s="28">
        <f t="shared" si="8"/>
        <v>1675517.802697347</v>
      </c>
      <c r="Y33" s="28">
        <f t="shared" si="8"/>
        <v>1471807.3514600177</v>
      </c>
      <c r="Z33" s="28">
        <f t="shared" si="8"/>
        <v>1415812.3002226884</v>
      </c>
      <c r="AA33" s="28">
        <f t="shared" si="8"/>
        <v>1279762.5787911506</v>
      </c>
      <c r="AB33" s="28">
        <f t="shared" si="8"/>
        <v>1067461.8573596128</v>
      </c>
      <c r="AC33" s="28">
        <f t="shared" si="8"/>
        <v>1621937.2003018858</v>
      </c>
    </row>
    <row r="34" spans="1:29" s="27" customFormat="1">
      <c r="A34" s="39"/>
      <c r="B34" s="27" t="s">
        <v>19</v>
      </c>
      <c r="C34" s="28"/>
      <c r="D34" s="28">
        <f t="shared" ref="D34:R34" si="9">SUM(D$18:O$18)</f>
        <v>2223557.0713267857</v>
      </c>
      <c r="E34" s="28">
        <f t="shared" si="9"/>
        <v>2277880.8516863096</v>
      </c>
      <c r="F34" s="28">
        <f t="shared" si="9"/>
        <v>2332205.6320458334</v>
      </c>
      <c r="G34" s="28">
        <f t="shared" si="9"/>
        <v>2355332.7635958339</v>
      </c>
      <c r="H34" s="28">
        <f t="shared" si="9"/>
        <v>2378309.8951458335</v>
      </c>
      <c r="I34" s="28">
        <f t="shared" si="9"/>
        <v>2401287.0266958335</v>
      </c>
      <c r="J34" s="28">
        <f t="shared" si="9"/>
        <v>2424264.1582458336</v>
      </c>
      <c r="K34" s="28">
        <f t="shared" si="9"/>
        <v>2447928.8364375001</v>
      </c>
      <c r="L34" s="28">
        <f t="shared" si="9"/>
        <v>2471594.5146291666</v>
      </c>
      <c r="M34" s="28">
        <f t="shared" si="9"/>
        <v>2537635.2836701665</v>
      </c>
      <c r="N34" s="28">
        <f t="shared" si="9"/>
        <v>2598416.5527111669</v>
      </c>
      <c r="O34" s="28">
        <f t="shared" si="9"/>
        <v>2659197.8217521673</v>
      </c>
      <c r="P34" s="28">
        <f t="shared" si="9"/>
        <v>2720792.2974582086</v>
      </c>
      <c r="Q34" s="28">
        <f t="shared" si="9"/>
        <v>2782386.7731642504</v>
      </c>
      <c r="R34" s="28">
        <f t="shared" si="9"/>
        <v>2843981.2488702917</v>
      </c>
      <c r="S34" s="28">
        <f>SUM(S$18:AC$18)</f>
        <v>2646235.9798202915</v>
      </c>
      <c r="T34" s="28">
        <f>SUM(T$18:AC$18)</f>
        <v>2440490.7107702922</v>
      </c>
      <c r="U34" s="28">
        <f>SUM(U$18:AC$18)</f>
        <v>2242745.441720292</v>
      </c>
      <c r="V34" s="28">
        <f>SUM(V$18:AC$18)</f>
        <v>2045000.1726702924</v>
      </c>
      <c r="W34" s="28">
        <f>SUM(W$18:AC$18)</f>
        <v>1839330.2319786255</v>
      </c>
      <c r="X34" s="28">
        <f>SUM(X$18:AC$18)</f>
        <v>1602905.6246202921</v>
      </c>
      <c r="Y34" s="28" t="s">
        <v>10</v>
      </c>
      <c r="Z34" s="28" t="s">
        <v>10</v>
      </c>
      <c r="AA34" s="28" t="s">
        <v>10</v>
      </c>
      <c r="AB34" s="28" t="s">
        <v>10</v>
      </c>
      <c r="AC34" s="28" t="s">
        <v>10</v>
      </c>
    </row>
    <row r="35" spans="1:29" s="27" customFormat="1">
      <c r="A35" s="39"/>
      <c r="B35" s="27" t="s">
        <v>23</v>
      </c>
      <c r="C35" s="28"/>
      <c r="D35" s="28">
        <f t="shared" ref="D35:R35" si="10">SUM(D32:O32)</f>
        <v>2206146.280339167</v>
      </c>
      <c r="E35" s="28">
        <f t="shared" si="10"/>
        <v>2208236.0970058334</v>
      </c>
      <c r="F35" s="28">
        <f t="shared" si="10"/>
        <v>2163281.6386724999</v>
      </c>
      <c r="G35" s="28">
        <f t="shared" si="10"/>
        <v>2162516.5183858927</v>
      </c>
      <c r="H35" s="28">
        <f t="shared" si="10"/>
        <v>2163380.4480992858</v>
      </c>
      <c r="I35" s="28">
        <f t="shared" si="10"/>
        <v>2301750.6059098956</v>
      </c>
      <c r="J35" s="28">
        <f t="shared" si="10"/>
        <v>2302985.4856232889</v>
      </c>
      <c r="K35" s="28">
        <f t="shared" si="10"/>
        <v>2307970.3653366817</v>
      </c>
      <c r="L35" s="28">
        <f t="shared" si="10"/>
        <v>2307272.7450500745</v>
      </c>
      <c r="M35" s="28">
        <f t="shared" si="10"/>
        <v>2307017.5205968008</v>
      </c>
      <c r="N35" s="28">
        <f t="shared" si="10"/>
        <v>2310317.0961435274</v>
      </c>
      <c r="O35" s="28">
        <f t="shared" si="10"/>
        <v>2294429.3716902537</v>
      </c>
      <c r="P35" s="28">
        <f t="shared" si="10"/>
        <v>2289174.14723698</v>
      </c>
      <c r="Q35" s="28">
        <f t="shared" si="10"/>
        <v>2293668.9227837063</v>
      </c>
      <c r="R35" s="28">
        <f t="shared" si="10"/>
        <v>2235571.4527042434</v>
      </c>
      <c r="S35" s="28">
        <f>SUM(S32:AC32)</f>
        <v>2144741.2418797393</v>
      </c>
      <c r="T35" s="28">
        <f>SUM(T32:AC32)</f>
        <v>2079862.4310552352</v>
      </c>
      <c r="U35" s="28">
        <f>SUM(U32:AC32)</f>
        <v>1535496.9367943478</v>
      </c>
      <c r="V35" s="28">
        <f>SUM(V32:AC32)</f>
        <v>1457379.2259698436</v>
      </c>
      <c r="W35" s="28">
        <f>SUM(W32:AC32)</f>
        <v>1412549.0151453395</v>
      </c>
      <c r="X35" s="28">
        <f>SUM(X32:AC32)</f>
        <v>1336808.8043208353</v>
      </c>
      <c r="Y35" s="28" t="s">
        <v>10</v>
      </c>
      <c r="Z35" s="28" t="s">
        <v>10</v>
      </c>
      <c r="AA35" s="28" t="s">
        <v>10</v>
      </c>
      <c r="AB35" s="28" t="s">
        <v>10</v>
      </c>
      <c r="AC35" s="28" t="s">
        <v>10</v>
      </c>
    </row>
    <row r="36" spans="1:29" s="27" customFormat="1">
      <c r="A36" s="39"/>
      <c r="B36" s="27" t="s">
        <v>24</v>
      </c>
      <c r="C36" s="28"/>
      <c r="D36" s="28">
        <f t="shared" ref="D36:X36" si="11">D35-D34</f>
        <v>-17410.790987618733</v>
      </c>
      <c r="E36" s="28">
        <f t="shared" si="11"/>
        <v>-69644.754680476151</v>
      </c>
      <c r="F36" s="28">
        <f t="shared" si="11"/>
        <v>-168923.99337333348</v>
      </c>
      <c r="G36" s="28">
        <f t="shared" si="11"/>
        <v>-192816.24520994117</v>
      </c>
      <c r="H36" s="28">
        <f t="shared" si="11"/>
        <v>-214929.44704654766</v>
      </c>
      <c r="I36" s="33">
        <f t="shared" si="11"/>
        <v>-99536.420785937924</v>
      </c>
      <c r="J36" s="28">
        <f t="shared" si="11"/>
        <v>-121278.67262254469</v>
      </c>
      <c r="K36" s="28">
        <f t="shared" si="11"/>
        <v>-139958.47110081837</v>
      </c>
      <c r="L36" s="28">
        <f t="shared" si="11"/>
        <v>-164321.76957909204</v>
      </c>
      <c r="M36" s="28">
        <f t="shared" si="11"/>
        <v>-230617.76307336567</v>
      </c>
      <c r="N36" s="28">
        <f t="shared" si="11"/>
        <v>-288099.45656763949</v>
      </c>
      <c r="O36" s="28">
        <f t="shared" si="11"/>
        <v>-364768.45006191358</v>
      </c>
      <c r="P36" s="28">
        <f t="shared" si="11"/>
        <v>-431618.1502212286</v>
      </c>
      <c r="Q36" s="28">
        <f t="shared" si="11"/>
        <v>-488717.85038054409</v>
      </c>
      <c r="R36" s="28">
        <f t="shared" si="11"/>
        <v>-608409.79616604839</v>
      </c>
      <c r="S36" s="28">
        <f t="shared" si="11"/>
        <v>-501494.73794055218</v>
      </c>
      <c r="T36" s="28">
        <f t="shared" si="11"/>
        <v>-360628.279715057</v>
      </c>
      <c r="U36" s="28">
        <f t="shared" si="11"/>
        <v>-707248.50492594414</v>
      </c>
      <c r="V36" s="28">
        <f t="shared" si="11"/>
        <v>-587620.94670044887</v>
      </c>
      <c r="W36" s="28">
        <f t="shared" si="11"/>
        <v>-426781.21683328599</v>
      </c>
      <c r="X36" s="28">
        <f t="shared" si="11"/>
        <v>-266096.82029945683</v>
      </c>
      <c r="Y36" s="28" t="s">
        <v>10</v>
      </c>
      <c r="Z36" s="28" t="s">
        <v>10</v>
      </c>
      <c r="AA36" s="28" t="s">
        <v>10</v>
      </c>
      <c r="AB36" s="28" t="s">
        <v>10</v>
      </c>
      <c r="AC36" s="28" t="s">
        <v>10</v>
      </c>
    </row>
    <row r="37" spans="1:29" s="27" customFormat="1">
      <c r="A37" s="39"/>
      <c r="B37" s="27" t="s">
        <v>25</v>
      </c>
      <c r="C37" s="28"/>
      <c r="D37" s="28">
        <f t="shared" ref="D37:X37" si="12">D33-D34</f>
        <v>-597732.6089061508</v>
      </c>
      <c r="E37" s="28">
        <f t="shared" si="12"/>
        <v>121390.1381549607</v>
      </c>
      <c r="F37" s="28">
        <f t="shared" si="12"/>
        <v>-15957.448593452107</v>
      </c>
      <c r="G37" s="28">
        <f t="shared" si="12"/>
        <v>-157837.83653234178</v>
      </c>
      <c r="H37" s="28">
        <f t="shared" si="12"/>
        <v>50412.230867936276</v>
      </c>
      <c r="I37" s="28">
        <f t="shared" si="12"/>
        <v>-70450.207070952747</v>
      </c>
      <c r="J37" s="28">
        <f t="shared" si="12"/>
        <v>-235587.27000984177</v>
      </c>
      <c r="K37" s="28">
        <f t="shared" si="12"/>
        <v>-395573.04625706375</v>
      </c>
      <c r="L37" s="28">
        <f t="shared" si="12"/>
        <v>-565458.9488584525</v>
      </c>
      <c r="M37" s="28">
        <f t="shared" si="12"/>
        <v>-777728.4756425079</v>
      </c>
      <c r="N37" s="28">
        <f t="shared" si="12"/>
        <v>-817835.80242656404</v>
      </c>
      <c r="O37" s="28">
        <f t="shared" si="12"/>
        <v>-947817.09273978672</v>
      </c>
      <c r="P37" s="28">
        <f t="shared" si="12"/>
        <v>-1164612.5897180503</v>
      </c>
      <c r="Q37" s="28">
        <f t="shared" si="12"/>
        <v>-552039.77669631457</v>
      </c>
      <c r="R37" s="28">
        <f t="shared" si="12"/>
        <v>-720549.3106278521</v>
      </c>
      <c r="S37" s="28">
        <f t="shared" si="12"/>
        <v>-663670.49980334775</v>
      </c>
      <c r="T37" s="28">
        <f t="shared" si="12"/>
        <v>-111305.00554246083</v>
      </c>
      <c r="U37" s="28">
        <f t="shared" si="12"/>
        <v>-33187.2947179568</v>
      </c>
      <c r="V37" s="28">
        <f t="shared" si="12"/>
        <v>3718.2444648800883</v>
      </c>
      <c r="W37" s="28">
        <f t="shared" si="12"/>
        <v>48703.788622717606</v>
      </c>
      <c r="X37" s="28">
        <f t="shared" si="12"/>
        <v>72612.178077054908</v>
      </c>
      <c r="Y37" s="28" t="s">
        <v>10</v>
      </c>
      <c r="Z37" s="28" t="s">
        <v>10</v>
      </c>
      <c r="AA37" s="28" t="s">
        <v>10</v>
      </c>
      <c r="AB37" s="28" t="s">
        <v>10</v>
      </c>
      <c r="AC37" s="28" t="s">
        <v>10</v>
      </c>
    </row>
    <row r="38" spans="1:29" s="27" customFormat="1">
      <c r="A38" s="39"/>
      <c r="B38" s="35" t="s">
        <v>26</v>
      </c>
      <c r="C38" s="32"/>
      <c r="D38" s="32">
        <f t="shared" ref="D38:R38" si="13">INDEX(D$2:O$2,MATCH(MIN(D37:O37),D37:O37,0))</f>
        <v>42278</v>
      </c>
      <c r="E38" s="32">
        <f t="shared" si="13"/>
        <v>42309</v>
      </c>
      <c r="F38" s="32">
        <f t="shared" si="13"/>
        <v>42309</v>
      </c>
      <c r="G38" s="32">
        <f t="shared" si="13"/>
        <v>42309</v>
      </c>
      <c r="H38" s="32">
        <f t="shared" si="13"/>
        <v>42309</v>
      </c>
      <c r="I38" s="32">
        <f t="shared" si="13"/>
        <v>42309</v>
      </c>
      <c r="J38" s="32">
        <f t="shared" si="13"/>
        <v>42309</v>
      </c>
      <c r="K38" s="32">
        <f t="shared" si="13"/>
        <v>42309</v>
      </c>
      <c r="L38" s="32">
        <f t="shared" si="13"/>
        <v>42309</v>
      </c>
      <c r="M38" s="32">
        <f t="shared" si="13"/>
        <v>42309</v>
      </c>
      <c r="N38" s="32">
        <f t="shared" si="13"/>
        <v>42309</v>
      </c>
      <c r="O38" s="32">
        <f t="shared" si="13"/>
        <v>42309</v>
      </c>
      <c r="P38" s="32">
        <f t="shared" si="13"/>
        <v>42309</v>
      </c>
      <c r="Q38" s="32">
        <f t="shared" si="13"/>
        <v>42370</v>
      </c>
      <c r="R38" s="32">
        <f t="shared" si="13"/>
        <v>42370</v>
      </c>
      <c r="S38" s="32">
        <f>INDEX(S$2:AC$2,MATCH(MIN(S37:AC37),S37:AC37,0))</f>
        <v>42401</v>
      </c>
      <c r="T38" s="32">
        <f>INDEX(T$2:AC$2,MATCH(MIN(T37:AC37),T37:AC37,0))</f>
        <v>42430</v>
      </c>
      <c r="U38" s="32">
        <f>INDEX(U$2:AC$2,MATCH(MIN(U37:AC37),U37:AC37,0))</f>
        <v>42461</v>
      </c>
      <c r="V38" s="32">
        <f>INDEX(V$2:AC$2,MATCH(MIN(V37:AC37),V37:AC37,0))</f>
        <v>42491</v>
      </c>
      <c r="W38" s="32">
        <f>INDEX(W$2:AC$2,MATCH(MIN(W37:AC37),W37:AC37,0))</f>
        <v>42522</v>
      </c>
      <c r="X38" s="32">
        <f>INDEX(X$2:AC$2,MATCH(MIN(X37:AC37),X37:AC37,0))</f>
        <v>42552</v>
      </c>
      <c r="Y38" s="32" t="s">
        <v>10</v>
      </c>
      <c r="Z38" s="32" t="s">
        <v>10</v>
      </c>
      <c r="AA38" s="32" t="s">
        <v>10</v>
      </c>
      <c r="AB38" s="32" t="s">
        <v>10</v>
      </c>
      <c r="AC38" s="32" t="s">
        <v>10</v>
      </c>
    </row>
  </sheetData>
  <sheetProtection selectLockedCells="1" selectUnlockedCells="1"/>
  <mergeCells count="2">
    <mergeCell ref="A24:A30"/>
    <mergeCell ref="A32:A38"/>
  </mergeCells>
  <pageMargins left="0.74791666666666667" right="0.74791666666666667" top="0.98402777777777772" bottom="0.98402777777777772" header="0.51180555555555551" footer="0.51180555555555551"/>
  <pageSetup scale="78" firstPageNumber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2014-12-25T00:51:17Z</dcterms:created>
  <dcterms:modified xsi:type="dcterms:W3CDTF">2014-12-26T20:12:12Z</dcterms:modified>
</cp:coreProperties>
</file>